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<sst xmlns="http://schemas.openxmlformats.org/spreadsheetml/2006/main" count="76" uniqueCount="6">
  <si>
    <t>Title :</t>
  </si>
  <si>
    <t>Artist :</t>
  </si>
  <si>
    <t>1 point for a correct artist
1 point for a correct title</t>
  </si>
  <si>
    <t xml:space="preserve"> 7 Inch Quiz</t>
  </si>
  <si>
    <t xml:space="preserve"> * Release dates and chart positions according to the official UK singles chart
 ** If a single has been re-issued, the highest chart position release is shown </t>
  </si>
  <si>
    <t>Guess the artist and the title and you'll get 2 points, as well as the UK release date and
highest position in the UK charts.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</si>
</sst>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color indexed="10"/>
      <name val="Wingdings"/>
      <family val="0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7"/>
      <name val="Arial"/>
      <family val="2"/>
    </font>
    <font>
      <sz val="10"/>
      <color indexed="5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 applyProtection="1">
      <alignment horizontal="center"/>
      <protection hidden="1"/>
    </xf>
    <xf numFmtId="0" fontId="5" fillId="3" borderId="0" xfId="0" applyFont="1" applyFill="1" applyAlignment="1">
      <alignment/>
    </xf>
    <xf numFmtId="0" fontId="5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4" borderId="1" xfId="0" applyFill="1" applyBorder="1" applyAlignment="1" applyProtection="1">
      <alignment horizontal="center"/>
      <protection hidden="1"/>
    </xf>
    <xf numFmtId="0" fontId="0" fillId="3" borderId="0" xfId="0" applyFill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" borderId="0" xfId="0" applyFont="1" applyFill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6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3.emf" /><Relationship Id="rId6" Type="http://schemas.openxmlformats.org/officeDocument/2006/relationships/image" Target="../media/image34.emf" /><Relationship Id="rId7" Type="http://schemas.openxmlformats.org/officeDocument/2006/relationships/image" Target="../media/image35.emf" /><Relationship Id="rId8" Type="http://schemas.openxmlformats.org/officeDocument/2006/relationships/image" Target="../media/image19.emf" /><Relationship Id="rId9" Type="http://schemas.openxmlformats.org/officeDocument/2006/relationships/image" Target="../media/image12.emf" /><Relationship Id="rId10" Type="http://schemas.openxmlformats.org/officeDocument/2006/relationships/image" Target="../media/image36.emf" /><Relationship Id="rId11" Type="http://schemas.openxmlformats.org/officeDocument/2006/relationships/image" Target="../media/image30.emf" /><Relationship Id="rId12" Type="http://schemas.openxmlformats.org/officeDocument/2006/relationships/image" Target="../media/image28.emf" /><Relationship Id="rId13" Type="http://schemas.openxmlformats.org/officeDocument/2006/relationships/image" Target="../media/image14.emf" /><Relationship Id="rId14" Type="http://schemas.openxmlformats.org/officeDocument/2006/relationships/image" Target="../media/image13.emf" /><Relationship Id="rId15" Type="http://schemas.openxmlformats.org/officeDocument/2006/relationships/image" Target="../media/image1.emf" /><Relationship Id="rId16" Type="http://schemas.openxmlformats.org/officeDocument/2006/relationships/image" Target="../media/image9.emf" /><Relationship Id="rId17" Type="http://schemas.openxmlformats.org/officeDocument/2006/relationships/image" Target="../media/image6.emf" /><Relationship Id="rId18" Type="http://schemas.openxmlformats.org/officeDocument/2006/relationships/image" Target="../media/image22.emf" /><Relationship Id="rId19" Type="http://schemas.openxmlformats.org/officeDocument/2006/relationships/image" Target="../media/image15.emf" /><Relationship Id="rId20" Type="http://schemas.openxmlformats.org/officeDocument/2006/relationships/image" Target="../media/image4.emf" /><Relationship Id="rId21" Type="http://schemas.openxmlformats.org/officeDocument/2006/relationships/image" Target="../media/image3.emf" /><Relationship Id="rId22" Type="http://schemas.openxmlformats.org/officeDocument/2006/relationships/image" Target="../media/image18.emf" /><Relationship Id="rId23" Type="http://schemas.openxmlformats.org/officeDocument/2006/relationships/image" Target="../media/image8.emf" /><Relationship Id="rId24" Type="http://schemas.openxmlformats.org/officeDocument/2006/relationships/image" Target="../media/image10.emf" /><Relationship Id="rId25" Type="http://schemas.openxmlformats.org/officeDocument/2006/relationships/image" Target="../media/image2.emf" /><Relationship Id="rId26" Type="http://schemas.openxmlformats.org/officeDocument/2006/relationships/image" Target="../media/image5.emf" /><Relationship Id="rId27" Type="http://schemas.openxmlformats.org/officeDocument/2006/relationships/image" Target="../media/image27.emf" /><Relationship Id="rId28" Type="http://schemas.openxmlformats.org/officeDocument/2006/relationships/image" Target="../media/image11.emf" /><Relationship Id="rId29" Type="http://schemas.openxmlformats.org/officeDocument/2006/relationships/image" Target="../media/image7.emf" /><Relationship Id="rId30" Type="http://schemas.openxmlformats.org/officeDocument/2006/relationships/image" Target="../media/image24.emf" /><Relationship Id="rId31" Type="http://schemas.openxmlformats.org/officeDocument/2006/relationships/image" Target="../media/image23.emf" /><Relationship Id="rId32" Type="http://schemas.openxmlformats.org/officeDocument/2006/relationships/image" Target="../media/image29.emf" /><Relationship Id="rId33" Type="http://schemas.openxmlformats.org/officeDocument/2006/relationships/image" Target="../media/image21.emf" /><Relationship Id="rId34" Type="http://schemas.openxmlformats.org/officeDocument/2006/relationships/image" Target="../media/image25.emf" /><Relationship Id="rId35" Type="http://schemas.openxmlformats.org/officeDocument/2006/relationships/image" Target="../media/image20.emf" /><Relationship Id="rId3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667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6106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3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102393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pic>
      <xdr:nvPicPr>
        <xdr:cNvPr id="4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134969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53300" y="86106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0</xdr:colOff>
      <xdr:row>23</xdr:row>
      <xdr:rowOff>0</xdr:rowOff>
    </xdr:to>
    <xdr:pic>
      <xdr:nvPicPr>
        <xdr:cNvPr id="6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67300" y="86106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7" name="Picture 1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53530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pic>
      <xdr:nvPicPr>
        <xdr:cNvPr id="8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53530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pic>
      <xdr:nvPicPr>
        <xdr:cNvPr id="9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37242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pic>
      <xdr:nvPicPr>
        <xdr:cNvPr id="10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3300" y="20955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1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5300" y="102393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0</xdr:colOff>
      <xdr:row>7</xdr:row>
      <xdr:rowOff>0</xdr:rowOff>
    </xdr:to>
    <xdr:pic>
      <xdr:nvPicPr>
        <xdr:cNvPr id="12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0955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14</xdr:col>
      <xdr:colOff>0</xdr:colOff>
      <xdr:row>3</xdr:row>
      <xdr:rowOff>0</xdr:rowOff>
    </xdr:to>
    <xdr:pic>
      <xdr:nvPicPr>
        <xdr:cNvPr id="13" name="Picture 1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53300" y="4667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4" name="Picture 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5300" y="118681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5" name="Picture 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5300" y="69818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6" name="Picture 1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81300" y="69818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0</xdr:rowOff>
    </xdr:to>
    <xdr:pic>
      <xdr:nvPicPr>
        <xdr:cNvPr id="17" name="Picture 1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53300" y="53530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8" name="Picture 1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81300" y="37242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14</xdr:col>
      <xdr:colOff>0</xdr:colOff>
      <xdr:row>35</xdr:row>
      <xdr:rowOff>0</xdr:rowOff>
    </xdr:to>
    <xdr:pic>
      <xdr:nvPicPr>
        <xdr:cNvPr id="19" name="Picture 1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53300" y="134969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1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67300" y="69818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21" name="Picture 1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37242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pic>
      <xdr:nvPicPr>
        <xdr:cNvPr id="22" name="Picture 1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67300" y="118681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14</xdr:col>
      <xdr:colOff>0</xdr:colOff>
      <xdr:row>31</xdr:row>
      <xdr:rowOff>0</xdr:rowOff>
    </xdr:to>
    <xdr:pic>
      <xdr:nvPicPr>
        <xdr:cNvPr id="23" name="Picture 1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53300" y="118681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24" name="Picture 1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81300" y="134969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25" name="Picture 1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5300" y="20955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26" name="Picture 1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5300" y="134969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0</xdr:colOff>
      <xdr:row>3</xdr:row>
      <xdr:rowOff>0</xdr:rowOff>
    </xdr:to>
    <xdr:pic>
      <xdr:nvPicPr>
        <xdr:cNvPr id="27" name="Picture 1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67300" y="4667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pic>
      <xdr:nvPicPr>
        <xdr:cNvPr id="28" name="Picture 1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67300" y="102393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pic>
      <xdr:nvPicPr>
        <xdr:cNvPr id="29" name="Picture 1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53300" y="69818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30" name="Picture 1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81300" y="118681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31" name="Picture 1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81300" y="535305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pic>
      <xdr:nvPicPr>
        <xdr:cNvPr id="32" name="Picture 1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353300" y="37242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33" name="Picture 1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81300" y="20955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14</xdr:col>
      <xdr:colOff>0</xdr:colOff>
      <xdr:row>27</xdr:row>
      <xdr:rowOff>0</xdr:rowOff>
    </xdr:to>
    <xdr:pic>
      <xdr:nvPicPr>
        <xdr:cNvPr id="34" name="Picture 1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353300" y="1023937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35" name="Picture 1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5300" y="8610600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6" name="Picture 1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81300" y="466725"/>
          <a:ext cx="11430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7.421875" style="0" customWidth="1"/>
    <col min="2" max="2" width="17.140625" style="0" customWidth="1"/>
    <col min="3" max="3" width="7.140625" style="0" customWidth="1"/>
    <col min="4" max="4" width="2.57421875" style="9" customWidth="1"/>
    <col min="5" max="5" width="7.421875" style="0" customWidth="1"/>
    <col min="6" max="6" width="17.140625" style="0" customWidth="1"/>
    <col min="7" max="7" width="7.140625" style="0" customWidth="1"/>
    <col min="8" max="8" width="2.57421875" style="9" customWidth="1"/>
    <col min="9" max="9" width="7.421875" style="0" customWidth="1"/>
    <col min="10" max="10" width="17.140625" style="0" customWidth="1"/>
    <col min="11" max="11" width="7.140625" style="0" customWidth="1"/>
    <col min="12" max="12" width="2.57421875" style="9" customWidth="1"/>
    <col min="13" max="13" width="7.421875" style="0" customWidth="1"/>
    <col min="14" max="14" width="17.140625" style="0" customWidth="1"/>
    <col min="15" max="15" width="7.140625" style="0" customWidth="1"/>
    <col min="16" max="16" width="2.57421875" style="1" customWidth="1"/>
    <col min="17" max="17" width="3.00390625" style="0" customWidth="1"/>
  </cols>
  <sheetData>
    <row r="1" spans="1:19" s="2" customFormat="1" ht="24" customHeight="1">
      <c r="A1" s="23" t="s">
        <v>3</v>
      </c>
      <c r="B1" s="5"/>
      <c r="C1" s="31" t="s">
        <v>5</v>
      </c>
      <c r="D1" s="31"/>
      <c r="E1" s="31"/>
      <c r="F1" s="31"/>
      <c r="G1" s="31"/>
      <c r="H1" s="31"/>
      <c r="I1" s="31"/>
      <c r="J1" s="5"/>
      <c r="K1" s="30" t="s">
        <v>2</v>
      </c>
      <c r="L1" s="30"/>
      <c r="M1" s="30"/>
      <c r="N1" s="22" t="str">
        <f>"Total Score "&amp;A39&amp;" out of 72"</f>
        <v>Total Score 0 out of 72</v>
      </c>
      <c r="O1" s="22"/>
      <c r="P1" s="21"/>
      <c r="Q1" s="5"/>
      <c r="R1" s="5"/>
      <c r="S1" s="5"/>
    </row>
    <row r="2" spans="1:19" ht="12.75">
      <c r="A2" s="10"/>
      <c r="B2" s="10"/>
      <c r="C2" s="11"/>
      <c r="D2" s="12"/>
      <c r="E2" s="10"/>
      <c r="F2" s="10"/>
      <c r="G2" s="10"/>
      <c r="H2" s="12"/>
      <c r="I2" s="10"/>
      <c r="J2" s="10"/>
      <c r="K2" s="10"/>
      <c r="L2" s="12"/>
      <c r="M2" s="10"/>
      <c r="N2" s="10"/>
      <c r="O2" s="10"/>
      <c r="P2" s="12"/>
      <c r="Q2" s="10"/>
      <c r="R2" s="4"/>
      <c r="S2" s="4"/>
    </row>
    <row r="3" spans="1:19" ht="90" customHeight="1">
      <c r="A3" s="10"/>
      <c r="C3" s="10"/>
      <c r="D3" s="12"/>
      <c r="E3" s="10"/>
      <c r="G3" s="10"/>
      <c r="H3" s="12"/>
      <c r="I3" s="10"/>
      <c r="K3" s="10"/>
      <c r="L3" s="12"/>
      <c r="M3" s="10"/>
      <c r="O3" s="10"/>
      <c r="P3" s="12"/>
      <c r="Q3" s="10"/>
      <c r="R3" s="4"/>
      <c r="S3" s="4"/>
    </row>
    <row r="4" spans="1:19" ht="12.75">
      <c r="A4" s="16" t="s">
        <v>1</v>
      </c>
      <c r="B4" s="25"/>
      <c r="C4" s="25"/>
      <c r="D4" s="7">
        <f>IF(B4="Altered Images","ü",IF(B4="","","û"))</f>
      </c>
      <c r="E4" s="16" t="s">
        <v>1</v>
      </c>
      <c r="F4" s="25"/>
      <c r="G4" s="25"/>
      <c r="H4" s="7">
        <f>IF(OR(F4="Yazoo",F4="Yaz"),"ü",IF(F4="","","û"))</f>
      </c>
      <c r="I4" s="16" t="s">
        <v>1</v>
      </c>
      <c r="J4" s="25"/>
      <c r="K4" s="25"/>
      <c r="L4" s="7">
        <f>IF(J4="Scritti Politti","ü",IF(J4="","","û"))</f>
      </c>
      <c r="M4" s="16" t="s">
        <v>1</v>
      </c>
      <c r="N4" s="25"/>
      <c r="O4" s="25"/>
      <c r="P4" s="7">
        <f>IF(N4="Madness","ü",IF(N4="","","û"))</f>
      </c>
      <c r="Q4" s="10"/>
      <c r="R4" s="4"/>
      <c r="S4" s="4"/>
    </row>
    <row r="5" spans="1:19" ht="12.75">
      <c r="A5" s="16" t="s">
        <v>0</v>
      </c>
      <c r="B5" s="26"/>
      <c r="C5" s="26"/>
      <c r="D5" s="7">
        <f>IF(B5="I Could Be Happy","ü",IF(B5="","","û"))</f>
      </c>
      <c r="E5" s="16" t="s">
        <v>0</v>
      </c>
      <c r="F5" s="24"/>
      <c r="G5" s="24"/>
      <c r="H5" s="7">
        <f>IF(F5="Don't Go","ü",IF(F5="","","û"))</f>
      </c>
      <c r="I5" s="16" t="s">
        <v>0</v>
      </c>
      <c r="J5" s="24"/>
      <c r="K5" s="24"/>
      <c r="L5" s="7">
        <f>IF(J5="The Word Girl","ü",IF(J5="","","û"))</f>
      </c>
      <c r="M5" s="16" t="s">
        <v>0</v>
      </c>
      <c r="N5" s="24"/>
      <c r="O5" s="24"/>
      <c r="P5" s="7">
        <f>IF(N5="House Of Fun","ü",IF(N5="","","û"))</f>
      </c>
      <c r="Q5" s="10"/>
      <c r="R5" s="4"/>
      <c r="S5" s="4"/>
    </row>
    <row r="6" spans="1:19" s="2" customFormat="1" ht="12.75">
      <c r="A6" s="18"/>
      <c r="B6" s="32">
        <f>IF(D6=2,"*Dec 81, reached number 7","")</f>
      </c>
      <c r="C6" s="33"/>
      <c r="D6" s="19">
        <f>IF(AND(D4="ü",D5="ü"),2,IF(AND(D4="ü",D5&lt;&gt;"ü"),1,IF(AND(D4&lt;&gt;"ü",D5="ü"),1,0)))</f>
        <v>0</v>
      </c>
      <c r="E6" s="18"/>
      <c r="F6" s="32">
        <f>IF(H6=2,"*July 82, reached number 3","")</f>
      </c>
      <c r="G6" s="33"/>
      <c r="H6" s="19">
        <f>IF(AND(H4="ü",H5="ü"),2,IF(AND(H4="ü",H5&lt;&gt;"ü"),1,IF(AND(H4&lt;&gt;"ü",H5="ü"),1,0)))</f>
        <v>0</v>
      </c>
      <c r="I6" s="18"/>
      <c r="J6" s="32">
        <f>IF(L6=2,"*May 85, reached number 6","")</f>
      </c>
      <c r="K6" s="33"/>
      <c r="L6" s="19">
        <f>IF(AND(L4="ü",L5="ü"),2,IF(AND(L4="ü",L5&lt;&gt;"ü"),1,IF(AND(L4&lt;&gt;"ü",L5="ü"),1,0)))</f>
        <v>0</v>
      </c>
      <c r="M6" s="18"/>
      <c r="N6" s="32">
        <f>IF(P6=2,"*May 82, reached number 1","")</f>
      </c>
      <c r="O6" s="33"/>
      <c r="P6" s="19">
        <f>IF(AND(P4="ü",P5="ü"),2,IF(AND(P4="ü",P5&lt;&gt;"ü"),1,IF(AND(P4&lt;&gt;"ü",P5="ü"),1,0)))</f>
        <v>0</v>
      </c>
      <c r="Q6" s="18"/>
      <c r="R6" s="5"/>
      <c r="S6" s="5"/>
    </row>
    <row r="7" spans="1:19" ht="90" customHeight="1">
      <c r="A7" s="10"/>
      <c r="C7" s="10"/>
      <c r="D7" s="12"/>
      <c r="E7" s="10"/>
      <c r="G7" s="10"/>
      <c r="H7" s="12"/>
      <c r="I7" s="10"/>
      <c r="K7" s="10"/>
      <c r="L7" s="12"/>
      <c r="M7" s="10"/>
      <c r="O7" s="10"/>
      <c r="P7" s="12"/>
      <c r="Q7" s="10"/>
      <c r="R7" s="4"/>
      <c r="S7" s="4"/>
    </row>
    <row r="8" spans="1:19" ht="12.75">
      <c r="A8" s="16" t="s">
        <v>1</v>
      </c>
      <c r="B8" s="25"/>
      <c r="C8" s="25"/>
      <c r="D8" s="7">
        <f>IF(OR(B8="Sinead O'Connor",B8="Sinead O Connor"),"ü",IF(B8="","","û"))</f>
      </c>
      <c r="E8" s="16" t="s">
        <v>1</v>
      </c>
      <c r="F8" s="25"/>
      <c r="G8" s="25"/>
      <c r="H8" s="7">
        <f>IF(F8="The Mission","ü",IF(F8="","","û"))</f>
      </c>
      <c r="I8" s="16" t="s">
        <v>1</v>
      </c>
      <c r="J8" s="25"/>
      <c r="K8" s="25"/>
      <c r="L8" s="7">
        <f>IF(J8="Kate Bush","ü",IF(J8="","","û"))</f>
      </c>
      <c r="M8" s="16" t="s">
        <v>1</v>
      </c>
      <c r="N8" s="25"/>
      <c r="O8" s="25"/>
      <c r="P8" s="7">
        <f>IF(N8="Fairground Attraction","ü",IF(N8="","","û"))</f>
      </c>
      <c r="Q8" s="10"/>
      <c r="R8" s="4"/>
      <c r="S8" s="4"/>
    </row>
    <row r="9" spans="1:19" ht="12.75">
      <c r="A9" s="16" t="s">
        <v>0</v>
      </c>
      <c r="B9" s="24"/>
      <c r="C9" s="24"/>
      <c r="D9" s="7">
        <f>IF(B9="Nothing Compares To U","ü",IF(B9="","","û"))</f>
      </c>
      <c r="E9" s="16" t="s">
        <v>0</v>
      </c>
      <c r="F9" s="24"/>
      <c r="G9" s="24"/>
      <c r="H9" s="7">
        <f>IF(F9="Tower Of Strength","ü",IF(F9="","","û"))</f>
      </c>
      <c r="I9" s="16" t="s">
        <v>0</v>
      </c>
      <c r="J9" s="24"/>
      <c r="K9" s="24"/>
      <c r="L9" s="7">
        <f>IF(OR(J9="Cloudbusting",J9="Cloud Busting"),"ü",IF(J9="","","û"))</f>
      </c>
      <c r="M9" s="16" t="s">
        <v>0</v>
      </c>
      <c r="N9" s="24"/>
      <c r="O9" s="24"/>
      <c r="P9" s="7">
        <f>IF(N9="Perfect","ü",IF(N9="","","û"))</f>
      </c>
      <c r="Q9" s="10"/>
      <c r="R9" s="4"/>
      <c r="S9" s="4"/>
    </row>
    <row r="10" spans="1:19" ht="12.75">
      <c r="A10" s="10"/>
      <c r="B10" s="32">
        <f>IF(D10=2,"*Jan 90, reached number 1","")</f>
      </c>
      <c r="C10" s="33"/>
      <c r="D10" s="17">
        <f>IF(AND(D8="ü",D9="ü"),2,IF(AND(D8="ü",D9&lt;&gt;"ü"),1,IF(AND(D8&lt;&gt;"ü",D9="ü"),1,0)))</f>
        <v>0</v>
      </c>
      <c r="E10" s="10"/>
      <c r="F10" s="32">
        <f>IF(H10=2,"*Feb 88, reached number 12","")</f>
      </c>
      <c r="G10" s="33"/>
      <c r="H10" s="17">
        <f>IF(AND(H8="ü",H9="ü"),2,IF(AND(H8="ü",H9&lt;&gt;"ü"),1,IF(AND(H8&lt;&gt;"ü",H9="ü"),1,0)))</f>
        <v>0</v>
      </c>
      <c r="I10" s="10"/>
      <c r="J10" s="32">
        <f>IF(L10=2,"*Oct 85, reached number 20","")</f>
      </c>
      <c r="K10" s="33"/>
      <c r="L10" s="17">
        <f>IF(AND(L8="ü",L9="ü"),2,IF(AND(L8="ü",L9&lt;&gt;"ü"),1,IF(AND(L8&lt;&gt;"ü",L9="ü"),1,0)))</f>
        <v>0</v>
      </c>
      <c r="M10" s="10"/>
      <c r="N10" s="32">
        <f>IF(P10=2,"*April 88, reached number 1","")</f>
      </c>
      <c r="O10" s="33"/>
      <c r="P10" s="17">
        <f>IF(AND(P8="ü",P9="ü"),2,IF(AND(P8="ü",P9&lt;&gt;"ü"),1,IF(AND(P8&lt;&gt;"ü",P9="ü"),1,0)))</f>
        <v>0</v>
      </c>
      <c r="Q10" s="10"/>
      <c r="R10" s="4"/>
      <c r="S10" s="4"/>
    </row>
    <row r="11" spans="1:19" ht="90" customHeight="1">
      <c r="A11" s="10"/>
      <c r="C11" s="10"/>
      <c r="D11" s="12"/>
      <c r="E11" s="10"/>
      <c r="G11" s="10"/>
      <c r="H11" s="12"/>
      <c r="I11" s="10"/>
      <c r="K11" s="10"/>
      <c r="L11" s="12"/>
      <c r="M11" s="10"/>
      <c r="O11" s="10"/>
      <c r="P11" s="12"/>
      <c r="Q11" s="10"/>
      <c r="R11" s="4"/>
      <c r="S11" s="4"/>
    </row>
    <row r="12" spans="1:19" ht="12.75">
      <c r="A12" s="16" t="s">
        <v>1</v>
      </c>
      <c r="B12" s="25"/>
      <c r="C12" s="25"/>
      <c r="D12" s="7">
        <f>IF(B12="Talking Heads","ü",IF(B12="","","û"))</f>
      </c>
      <c r="E12" s="16" t="s">
        <v>1</v>
      </c>
      <c r="F12" s="25"/>
      <c r="G12" s="25"/>
      <c r="H12" s="7">
        <f>IF(F12="Phil Collins","ü",IF(F12="","","û"))</f>
      </c>
      <c r="I12" s="16" t="s">
        <v>1</v>
      </c>
      <c r="J12" s="25"/>
      <c r="K12" s="25"/>
      <c r="L12" s="7">
        <f>IF(J12="Frankie Goes To Hollywood","ü",IF(J12="","","û"))</f>
      </c>
      <c r="M12" s="16" t="s">
        <v>1</v>
      </c>
      <c r="N12" s="25"/>
      <c r="O12" s="25"/>
      <c r="P12" s="7">
        <f>IF(N12="The Smiths","ü",IF(N12="","","û"))</f>
      </c>
      <c r="Q12" s="10"/>
      <c r="R12" s="4"/>
      <c r="S12" s="4"/>
    </row>
    <row r="13" spans="1:19" ht="12.75">
      <c r="A13" s="16" t="s">
        <v>0</v>
      </c>
      <c r="B13" s="24"/>
      <c r="C13" s="24"/>
      <c r="D13" s="7">
        <f>IF(B13="And She Was","ü",IF(B13="","","û"))</f>
      </c>
      <c r="E13" s="16" t="s">
        <v>0</v>
      </c>
      <c r="F13" s="24"/>
      <c r="G13" s="24"/>
      <c r="H13" s="7">
        <f>IF(F13="In The Air Tonight","ü",IF(F13="","","û"))</f>
      </c>
      <c r="I13" s="16" t="s">
        <v>0</v>
      </c>
      <c r="J13" s="24"/>
      <c r="K13" s="24"/>
      <c r="L13" s="7">
        <f>IF(J13="Relax","ü",IF(J13="","","û"))</f>
      </c>
      <c r="M13" s="16" t="s">
        <v>0</v>
      </c>
      <c r="N13" s="24"/>
      <c r="O13" s="24"/>
      <c r="P13" s="7">
        <f>IF(N13="William It Was Really Nothing","ü",IF(N13="","","û"))</f>
      </c>
      <c r="Q13" s="10"/>
      <c r="R13" s="4"/>
      <c r="S13" s="4"/>
    </row>
    <row r="14" spans="1:19" ht="12.75">
      <c r="A14" s="10"/>
      <c r="B14" s="32">
        <f>IF(D14=2,"*Feb 86, reached number 17","")</f>
      </c>
      <c r="C14" s="33"/>
      <c r="D14" s="17">
        <f>IF(AND(D12="ü",D13="ü"),2,IF(AND(D12="ü",D13&lt;&gt;"ü"),1,IF(AND(D12&lt;&gt;"ü",D13="ü"),1,0)))</f>
        <v>0</v>
      </c>
      <c r="E14" s="10"/>
      <c r="F14" s="32">
        <f>IF(H14=2,"*Jan 81, reached number 2","")</f>
      </c>
      <c r="G14" s="33"/>
      <c r="H14" s="17">
        <f>IF(AND(H12="ü",H13="ü"),2,IF(AND(H12="ü",H13&lt;&gt;"ü"),1,IF(AND(H12&lt;&gt;"ü",H13="ü"),1,0)))</f>
        <v>0</v>
      </c>
      <c r="I14" s="10"/>
      <c r="J14" s="32">
        <f>IF(L14=2,"*Nov 83, reached number 1","")</f>
      </c>
      <c r="K14" s="33"/>
      <c r="L14" s="17">
        <f>IF(AND(L12="ü",L13="ü"),2,IF(AND(L12="ü",L13&lt;&gt;"ü"),1,IF(AND(L12&lt;&gt;"ü",L13="ü"),1,0)))</f>
        <v>0</v>
      </c>
      <c r="M14" s="10"/>
      <c r="N14" s="32">
        <f>IF(P14=2,"*Sept 84, reached number 17","")</f>
      </c>
      <c r="O14" s="33"/>
      <c r="P14" s="17">
        <f>IF(AND(P12="ü",P13="ü"),2,IF(AND(P12="ü",P13&lt;&gt;"ü"),1,IF(AND(P12&lt;&gt;"ü",P13="ü"),1,0)))</f>
        <v>0</v>
      </c>
      <c r="Q14" s="10"/>
      <c r="R14" s="4"/>
      <c r="S14" s="4"/>
    </row>
    <row r="15" spans="1:19" ht="90" customHeight="1">
      <c r="A15" s="10"/>
      <c r="C15" s="10"/>
      <c r="D15" s="12"/>
      <c r="E15" s="10"/>
      <c r="G15" s="10"/>
      <c r="H15" s="12"/>
      <c r="I15" s="10"/>
      <c r="K15" s="10"/>
      <c r="L15" s="12"/>
      <c r="M15" s="10"/>
      <c r="O15" s="10"/>
      <c r="P15" s="12"/>
      <c r="Q15" s="10"/>
      <c r="R15" s="4"/>
      <c r="S15" s="4"/>
    </row>
    <row r="16" spans="1:19" ht="12.75">
      <c r="A16" s="16" t="s">
        <v>1</v>
      </c>
      <c r="B16" s="25"/>
      <c r="C16" s="25"/>
      <c r="D16" s="7">
        <f>IF(B16="INXS","ü",IF(B16="","","û"))</f>
      </c>
      <c r="E16" s="16" t="s">
        <v>1</v>
      </c>
      <c r="F16" s="25"/>
      <c r="G16" s="25"/>
      <c r="H16" s="7">
        <f>IF(F16="World Party","ü",IF(F16="","","û"))</f>
      </c>
      <c r="I16" s="16" t="s">
        <v>1</v>
      </c>
      <c r="J16" s="25"/>
      <c r="K16" s="25"/>
      <c r="L16" s="7">
        <f>IF(J16="Gary Numan","ü",IF(J16="","","û"))</f>
      </c>
      <c r="M16" s="16" t="s">
        <v>1</v>
      </c>
      <c r="N16" s="25"/>
      <c r="O16" s="25"/>
      <c r="P16" s="7">
        <f>IF(OR(N16="OMD",N16="Orchestral Manoeuvres In The Dark"),"ü",IF(N16="","","û"))</f>
      </c>
      <c r="Q16" s="10"/>
      <c r="R16" s="4"/>
      <c r="S16" s="4"/>
    </row>
    <row r="17" spans="1:19" ht="12.75">
      <c r="A17" s="16" t="s">
        <v>0</v>
      </c>
      <c r="B17" s="24"/>
      <c r="C17" s="24"/>
      <c r="D17" s="7">
        <f>IF(B17="Need You Tonight","ü",IF(B17="","","û"))</f>
      </c>
      <c r="E17" s="16" t="s">
        <v>0</v>
      </c>
      <c r="F17" s="24"/>
      <c r="G17" s="24"/>
      <c r="H17" s="7">
        <f>IF(F17="Ship Of Fools","ü",IF(F17="","","û"))</f>
      </c>
      <c r="I17" s="16" t="s">
        <v>0</v>
      </c>
      <c r="J17" s="24"/>
      <c r="K17" s="24"/>
      <c r="L17" s="7">
        <f>IF(J17="Cars","ü",IF(J17="","","û"))</f>
      </c>
      <c r="M17" s="16" t="s">
        <v>0</v>
      </c>
      <c r="N17" s="24"/>
      <c r="O17" s="24"/>
      <c r="P17" s="7">
        <f>IF(N17="Maid Of Orleans","ü",IF(N17="","","û"))</f>
      </c>
      <c r="Q17" s="10"/>
      <c r="R17" s="4"/>
      <c r="S17" s="4"/>
    </row>
    <row r="18" spans="1:19" ht="12.75">
      <c r="A18" s="10"/>
      <c r="B18" s="32">
        <f>IF(D18=2,"**Nov 88, reached number 2","")</f>
      </c>
      <c r="C18" s="33"/>
      <c r="D18" s="17">
        <f>IF(AND(D16="ü",D17="ü"),2,IF(AND(D16="ü",D17&lt;&gt;"ü"),1,IF(AND(D16&lt;&gt;"ü",D17="ü"),1,0)))</f>
        <v>0</v>
      </c>
      <c r="E18" s="10"/>
      <c r="F18" s="32">
        <f>IF(H18=2,"*Feb 87, reached number 42","")</f>
      </c>
      <c r="G18" s="33"/>
      <c r="H18" s="17">
        <f>IF(AND(H16="ü",H17="ü"),2,IF(AND(H16="ü",H17&lt;&gt;"ü"),1,IF(AND(H16&lt;&gt;"ü",H17="ü"),1,0)))</f>
        <v>0</v>
      </c>
      <c r="I18" s="10"/>
      <c r="J18" s="32">
        <f>IF(L18=2,"*Sept 79, reached number 1","")</f>
      </c>
      <c r="K18" s="33"/>
      <c r="L18" s="17">
        <f>IF(AND(L16="ü",L17="ü"),2,IF(AND(L16="ü",L17&lt;&gt;"ü"),1,IF(AND(L16&lt;&gt;"ü",L17="ü"),1,0)))</f>
        <v>0</v>
      </c>
      <c r="M18" s="10"/>
      <c r="N18" s="32">
        <f>IF(P18=2,"*Jan 82, reached number 4","")</f>
      </c>
      <c r="O18" s="33"/>
      <c r="P18" s="17">
        <f>IF(AND(P16="ü",P17="ü"),2,IF(AND(P16="ü",P17&lt;&gt;"ü"),1,IF(AND(P16&lt;&gt;"ü",P17="ü"),1,0)))</f>
        <v>0</v>
      </c>
      <c r="Q18" s="10"/>
      <c r="R18" s="4"/>
      <c r="S18" s="4"/>
    </row>
    <row r="19" spans="1:19" ht="90" customHeight="1">
      <c r="A19" s="10"/>
      <c r="C19" s="10"/>
      <c r="D19" s="12"/>
      <c r="E19" s="10"/>
      <c r="G19" s="10"/>
      <c r="H19" s="12"/>
      <c r="I19" s="10"/>
      <c r="K19" s="10"/>
      <c r="L19" s="12"/>
      <c r="M19" s="10"/>
      <c r="O19" s="10"/>
      <c r="P19" s="12"/>
      <c r="Q19" s="10"/>
      <c r="R19" s="4"/>
      <c r="S19" s="4"/>
    </row>
    <row r="20" spans="1:19" ht="12.75">
      <c r="A20" s="16" t="s">
        <v>1</v>
      </c>
      <c r="B20" s="25"/>
      <c r="C20" s="25"/>
      <c r="D20" s="7">
        <f>IF(B20="New Order","ü",IF(B20="","","û"))</f>
      </c>
      <c r="E20" s="16" t="s">
        <v>1</v>
      </c>
      <c r="F20" s="25"/>
      <c r="G20" s="25"/>
      <c r="H20" s="7">
        <f>IF(F20="Kylie Minogue","ü",IF(F20="","","û"))</f>
      </c>
      <c r="I20" s="16" t="s">
        <v>1</v>
      </c>
      <c r="J20" s="25"/>
      <c r="K20" s="25"/>
      <c r="L20" s="7">
        <f>IF(J20="Texas","ü",IF(J20="","","û"))</f>
      </c>
      <c r="M20" s="16" t="s">
        <v>1</v>
      </c>
      <c r="N20" s="25"/>
      <c r="O20" s="25"/>
      <c r="P20" s="7">
        <f>IF(OR(N20="Beautiful South",N20="The Beautiful South"),"ü",IF(N20="","","û"))</f>
      </c>
      <c r="Q20" s="10"/>
      <c r="R20" s="4"/>
      <c r="S20" s="4"/>
    </row>
    <row r="21" spans="1:19" ht="12.75">
      <c r="A21" s="16" t="s">
        <v>0</v>
      </c>
      <c r="B21" s="24"/>
      <c r="C21" s="24"/>
      <c r="D21" s="7">
        <f>IF(B21="Temptation","ü",IF(B21="","","û"))</f>
      </c>
      <c r="E21" s="16" t="s">
        <v>0</v>
      </c>
      <c r="F21" s="24"/>
      <c r="G21" s="24"/>
      <c r="H21" s="7">
        <f>IF(F21="Got To Be Certain","ü",IF(F21="","","û"))</f>
      </c>
      <c r="I21" s="16" t="s">
        <v>0</v>
      </c>
      <c r="J21" s="27"/>
      <c r="K21" s="27"/>
      <c r="L21" s="7">
        <f>IF(J21="I Don't Want A Lover","ü",IF(J21="","","û"))</f>
      </c>
      <c r="M21" s="16" t="s">
        <v>0</v>
      </c>
      <c r="N21" s="27"/>
      <c r="O21" s="27"/>
      <c r="P21" s="7">
        <f>IF(N21="Old Red Eyes Is Back","ü",IF(N21="","","û"))</f>
      </c>
      <c r="Q21" s="10"/>
      <c r="R21" s="4"/>
      <c r="S21" s="4"/>
    </row>
    <row r="22" spans="1:19" ht="12.75">
      <c r="A22" s="10"/>
      <c r="B22" s="32">
        <f>IF(D22=2,"*May 82, reached number 29","")</f>
      </c>
      <c r="C22" s="33"/>
      <c r="D22" s="17">
        <f>IF(AND(D20="ü",D21="ü"),2,IF(AND(D20="ü",D21&lt;&gt;"ü"),1,IF(AND(D20&lt;&gt;"ü",D21="ü"),1,0)))</f>
        <v>0</v>
      </c>
      <c r="E22" s="10"/>
      <c r="F22" s="32">
        <f>IF(H22=2,"*May 88, reached number 2","")</f>
      </c>
      <c r="G22" s="33"/>
      <c r="H22" s="17">
        <f>IF(AND(H20="ü",H21="ü"),2,IF(AND(H20="ü",H21&lt;&gt;"ü"),1,IF(AND(H20&lt;&gt;"ü",H21="ü"),1,0)))</f>
        <v>0</v>
      </c>
      <c r="I22" s="10"/>
      <c r="J22" s="32">
        <f>IF(L22=2,"*Feb 89, reached number 8","")</f>
      </c>
      <c r="K22" s="33"/>
      <c r="L22" s="17">
        <f>IF(AND(L20="ü",L21="ü"),2,IF(AND(L20="ü",L21&lt;&gt;"ü"),1,IF(AND(L20&lt;&gt;"ü",L21="ü"),1,0)))</f>
        <v>0</v>
      </c>
      <c r="M22" s="10"/>
      <c r="N22" s="32">
        <f>IF(P22=2,"*Jan 92, reached number 22","")</f>
      </c>
      <c r="O22" s="33"/>
      <c r="P22" s="17">
        <f>IF(AND(P20="ü",P21="ü"),2,IF(AND(P20="ü",P21&lt;&gt;"ü"),1,IF(AND(P20&lt;&gt;"ü",P21="ü"),1,0)))</f>
        <v>0</v>
      </c>
      <c r="Q22" s="10"/>
      <c r="R22" s="4"/>
      <c r="S22" s="4"/>
    </row>
    <row r="23" spans="1:19" ht="90" customHeight="1">
      <c r="A23" s="10"/>
      <c r="C23" s="10"/>
      <c r="D23" s="12"/>
      <c r="E23" s="10"/>
      <c r="G23" s="10"/>
      <c r="H23" s="12"/>
      <c r="I23" s="10"/>
      <c r="K23" s="10"/>
      <c r="L23" s="12"/>
      <c r="M23" s="10"/>
      <c r="O23" s="10"/>
      <c r="P23" s="12"/>
      <c r="Q23" s="10"/>
      <c r="R23" s="4"/>
      <c r="S23" s="4"/>
    </row>
    <row r="24" spans="1:19" ht="12.75">
      <c r="A24" s="16" t="s">
        <v>1</v>
      </c>
      <c r="B24" s="25"/>
      <c r="C24" s="25"/>
      <c r="D24" s="7">
        <f>IF(B24="The Kane Gang","ü",IF(B24="","","û"))</f>
      </c>
      <c r="E24" s="16" t="s">
        <v>1</v>
      </c>
      <c r="F24" s="25"/>
      <c r="G24" s="25"/>
      <c r="H24" s="7">
        <f>IF(F24="Enya","ü",IF(F24="","","û"))</f>
      </c>
      <c r="I24" s="16" t="s">
        <v>1</v>
      </c>
      <c r="J24" s="25"/>
      <c r="K24" s="25"/>
      <c r="L24" s="7">
        <f>IF(OR(J24="Eurythmics",J24="The Eurythmics"),"ü",IF(J24="","","û"))</f>
      </c>
      <c r="M24" s="16" t="s">
        <v>1</v>
      </c>
      <c r="N24" s="25"/>
      <c r="O24" s="25"/>
      <c r="P24" s="7">
        <f>IF(N24="Depeche Mode","ü",IF(N24="","","û"))</f>
      </c>
      <c r="Q24" s="10"/>
      <c r="R24" s="4"/>
      <c r="S24" s="4"/>
    </row>
    <row r="25" spans="1:19" ht="12.75">
      <c r="A25" s="16" t="s">
        <v>0</v>
      </c>
      <c r="B25" s="24"/>
      <c r="C25" s="24"/>
      <c r="D25" s="7">
        <f>IF(B25="Closest Thing To Heaven","ü",IF(B25="","","û"))</f>
      </c>
      <c r="E25" s="16" t="s">
        <v>0</v>
      </c>
      <c r="F25" s="24"/>
      <c r="G25" s="24"/>
      <c r="H25" s="7">
        <f>IF(OR(F25="Orinoco Flow",F25="Orinoco Flow (Sail Away)"),"ü",IF(F25="","","û"))</f>
      </c>
      <c r="I25" s="16" t="s">
        <v>0</v>
      </c>
      <c r="J25" s="24"/>
      <c r="K25" s="24"/>
      <c r="L25" s="7">
        <f>IF(OR(J25="There Must Be An Angel",J25="There Must Be An Angel (Playing With My Heart"),"ü",IF(J25="","","û"))</f>
      </c>
      <c r="M25" s="16" t="s">
        <v>0</v>
      </c>
      <c r="N25" s="24"/>
      <c r="O25" s="24"/>
      <c r="P25" s="7">
        <f>IF(N25="World In My Eyes","ü",IF(N25="","","û"))</f>
      </c>
      <c r="Q25" s="10"/>
      <c r="R25" s="4"/>
      <c r="S25" s="4"/>
    </row>
    <row r="26" spans="1:19" ht="12.75">
      <c r="A26" s="10"/>
      <c r="B26" s="32">
        <f>IF(D26=2,"*July 84, reached number 12","")</f>
      </c>
      <c r="C26" s="33"/>
      <c r="D26" s="17">
        <f>IF(AND(D24="ü",D25="ü"),2,IF(AND(D24="ü",D25&lt;&gt;"ü"),1,IF(AND(D24&lt;&gt;"ü",D25="ü"),1,0)))</f>
        <v>0</v>
      </c>
      <c r="E26" s="10"/>
      <c r="F26" s="32">
        <f>IF(H26=2,"*Oct 88, reached number 1","")</f>
      </c>
      <c r="G26" s="33"/>
      <c r="H26" s="17">
        <f>IF(AND(H24="ü",H25="ü"),2,IF(AND(H24="ü",H25&lt;&gt;"ü"),1,IF(AND(H24&lt;&gt;"ü",H25="ü"),1,0)))</f>
        <v>0</v>
      </c>
      <c r="I26" s="10"/>
      <c r="J26" s="32">
        <f>IF(L26=2,"*July 85, reached number 1","")</f>
      </c>
      <c r="K26" s="33"/>
      <c r="L26" s="17">
        <f>IF(AND(L24="ü",L25="ü"),2,IF(AND(L24="ü",L25&lt;&gt;"ü"),1,IF(AND(L24&lt;&gt;"ü",L25="ü"),1,0)))</f>
        <v>0</v>
      </c>
      <c r="M26" s="10"/>
      <c r="N26" s="32">
        <f>IF(P26=2,"*Sept 90, reached number 17","")</f>
      </c>
      <c r="O26" s="33"/>
      <c r="P26" s="17">
        <f>IF(AND(P24="ü",P25="ü"),2,IF(AND(P24="ü",P25&lt;&gt;"ü"),1,IF(AND(P24&lt;&gt;"ü",P25="ü"),1,0)))</f>
        <v>0</v>
      </c>
      <c r="Q26" s="10"/>
      <c r="R26" s="4"/>
      <c r="S26" s="4"/>
    </row>
    <row r="27" spans="1:19" ht="90" customHeight="1">
      <c r="A27" s="10"/>
      <c r="C27" s="10"/>
      <c r="D27" s="12"/>
      <c r="E27" s="10"/>
      <c r="G27" s="10"/>
      <c r="H27" s="12"/>
      <c r="I27" s="10"/>
      <c r="K27" s="10"/>
      <c r="L27" s="12"/>
      <c r="M27" s="10"/>
      <c r="O27" s="10"/>
      <c r="P27" s="12"/>
      <c r="Q27" s="10"/>
      <c r="R27" s="4"/>
      <c r="S27" s="4"/>
    </row>
    <row r="28" spans="1:19" ht="12.75">
      <c r="A28" s="16" t="s">
        <v>1</v>
      </c>
      <c r="B28" s="25"/>
      <c r="C28" s="25"/>
      <c r="D28" s="7">
        <f>IF(B28="Japan","ü",IF(B28="","","û"))</f>
      </c>
      <c r="E28" s="16" t="s">
        <v>1</v>
      </c>
      <c r="F28" s="25"/>
      <c r="G28" s="25"/>
      <c r="H28" s="7">
        <f>IF(F28="Associates","ü",IF(F28="","","û"))</f>
      </c>
      <c r="I28" s="16" t="s">
        <v>1</v>
      </c>
      <c r="J28" s="25"/>
      <c r="K28" s="25"/>
      <c r="L28" s="7">
        <f>IF(J28="Scarlet Fantastic","ü",IF(J28="","","û"))</f>
      </c>
      <c r="M28" s="16" t="s">
        <v>1</v>
      </c>
      <c r="N28" s="25"/>
      <c r="O28" s="25"/>
      <c r="P28" s="7">
        <f>IF(OR(N28="The Las",N28="The La's"),"ü",IF(N28="","","û"))</f>
      </c>
      <c r="Q28" s="10"/>
      <c r="R28" s="4"/>
      <c r="S28" s="4"/>
    </row>
    <row r="29" spans="1:19" ht="12.75">
      <c r="A29" s="16" t="s">
        <v>0</v>
      </c>
      <c r="B29" s="24"/>
      <c r="C29" s="24"/>
      <c r="D29" s="7">
        <f>IF(B29="Life In Tokyo","ü",IF(B29="","","û"))</f>
      </c>
      <c r="E29" s="16" t="s">
        <v>0</v>
      </c>
      <c r="F29" s="24"/>
      <c r="G29" s="24"/>
      <c r="H29" s="7">
        <f>IF(F29="Club Country","ü",IF(F29="","","û"))</f>
      </c>
      <c r="I29" s="16" t="s">
        <v>0</v>
      </c>
      <c r="J29" s="24"/>
      <c r="K29" s="24"/>
      <c r="L29" s="7">
        <f>IF(J29="No Memory","ü",IF(J29="","","û"))</f>
      </c>
      <c r="M29" s="16" t="s">
        <v>0</v>
      </c>
      <c r="N29" s="24"/>
      <c r="O29" s="24"/>
      <c r="P29" s="7">
        <f>IF(N29="There She Goes","ü",IF(N29="","","û"))</f>
      </c>
      <c r="Q29" s="10"/>
      <c r="R29" s="4"/>
      <c r="S29" s="4"/>
    </row>
    <row r="30" spans="1:19" ht="12.75">
      <c r="A30" s="10"/>
      <c r="B30" s="32">
        <f>IF(D30=2,"*Oct 82, reached number 28","")</f>
      </c>
      <c r="C30" s="33"/>
      <c r="D30" s="17">
        <f>IF(AND(D28="ü",D29="ü"),2,IF(AND(D28="ü",D29&lt;&gt;"ü"),1,IF(AND(D28&lt;&gt;"ü",D29="ü"),1,0)))</f>
        <v>0</v>
      </c>
      <c r="E30" s="10"/>
      <c r="F30" s="32">
        <f>IF(H30=2,"*May 82, reached number 13","")</f>
      </c>
      <c r="G30" s="33"/>
      <c r="H30" s="17">
        <f>IF(AND(H28="ü",H29="ü"),2,IF(AND(H28="ü",H29&lt;&gt;"ü"),1,IF(AND(H28&lt;&gt;"ü",H29="ü"),1,0)))</f>
        <v>0</v>
      </c>
      <c r="I30" s="10"/>
      <c r="J30" s="32">
        <f>IF(L30=2,"*Oct 87, reached number 24","")</f>
      </c>
      <c r="K30" s="33"/>
      <c r="L30" s="17">
        <f>IF(AND(L28="ü",L29="ü"),2,IF(AND(L28="ü",L29&lt;&gt;"ü"),1,IF(AND(L28&lt;&gt;"ü",L29="ü"),1,0)))</f>
        <v>0</v>
      </c>
      <c r="M30" s="10"/>
      <c r="N30" s="32">
        <f>IF(P30=2,"*Nov 90, reached number 13","")</f>
      </c>
      <c r="O30" s="33"/>
      <c r="P30" s="17">
        <f>IF(AND(P28="ü",P29="ü"),2,IF(AND(P28="ü",P29&lt;&gt;"ü"),1,IF(AND(P28&lt;&gt;"ü",P29="ü"),1,0)))</f>
        <v>0</v>
      </c>
      <c r="Q30" s="10"/>
      <c r="R30" s="4"/>
      <c r="S30" s="4"/>
    </row>
    <row r="31" spans="1:19" ht="90" customHeight="1">
      <c r="A31" s="10"/>
      <c r="C31" s="10"/>
      <c r="D31" s="12"/>
      <c r="E31" s="10"/>
      <c r="G31" s="10"/>
      <c r="H31" s="12"/>
      <c r="I31" s="10"/>
      <c r="K31" s="10"/>
      <c r="L31" s="12"/>
      <c r="M31" s="10"/>
      <c r="O31" s="10"/>
      <c r="P31" s="12"/>
      <c r="Q31" s="10"/>
      <c r="R31" s="4"/>
      <c r="S31" s="4"/>
    </row>
    <row r="32" spans="1:19" ht="12.75">
      <c r="A32" s="16" t="s">
        <v>1</v>
      </c>
      <c r="B32" s="25"/>
      <c r="C32" s="25"/>
      <c r="D32" s="7">
        <f>IF(B32="Midge Ure","ü",IF(B32="","","û"))</f>
      </c>
      <c r="E32" s="16" t="s">
        <v>1</v>
      </c>
      <c r="F32" s="25"/>
      <c r="G32" s="25"/>
      <c r="H32" s="7">
        <f>IF(F32="The Cure","ü",IF(F32="","","û"))</f>
      </c>
      <c r="I32" s="16" t="s">
        <v>1</v>
      </c>
      <c r="J32" s="25"/>
      <c r="K32" s="25"/>
      <c r="L32" s="7">
        <f>IF(J32="Sting","ü",IF(J32="","","û"))</f>
      </c>
      <c r="M32" s="16" t="s">
        <v>1</v>
      </c>
      <c r="N32" s="25"/>
      <c r="O32" s="25"/>
      <c r="P32" s="7">
        <f>IF(N32="Squeeze","ü",IF(N32="","","û"))</f>
      </c>
      <c r="Q32" s="10"/>
      <c r="R32" s="4"/>
      <c r="S32" s="4"/>
    </row>
    <row r="33" spans="1:19" ht="12.75">
      <c r="A33" s="16" t="s">
        <v>0</v>
      </c>
      <c r="B33" s="24"/>
      <c r="C33" s="24"/>
      <c r="D33" s="7">
        <f>IF(OR(B33="Cold Cold Heart",B33="Cold, Cold Heart"),"ü",IF(B33="","","û"))</f>
      </c>
      <c r="E33" s="16" t="s">
        <v>0</v>
      </c>
      <c r="F33" s="24"/>
      <c r="G33" s="24"/>
      <c r="H33" s="7">
        <f>IF(F33="Close To Me","ü",IF(F33="","","û"))</f>
      </c>
      <c r="I33" s="16" t="s">
        <v>0</v>
      </c>
      <c r="J33" s="24"/>
      <c r="K33" s="24"/>
      <c r="L33" s="7">
        <f>IF(J33="All This Time","ü",IF(J33="","","û"))</f>
      </c>
      <c r="M33" s="16" t="s">
        <v>0</v>
      </c>
      <c r="N33" s="24"/>
      <c r="O33" s="24"/>
      <c r="P33" s="7">
        <f>IF(N33="Take Me I'm Yours","ü",IF(N33="","","û"))</f>
      </c>
      <c r="Q33" s="10"/>
      <c r="R33" s="4"/>
      <c r="S33" s="4"/>
    </row>
    <row r="34" spans="1:19" ht="12.75">
      <c r="A34" s="10"/>
      <c r="B34" s="32">
        <f>IF(D34=2,"*Aug 91, reached number 17","")</f>
      </c>
      <c r="C34" s="33"/>
      <c r="D34" s="17">
        <f>IF(AND(D32="ü",D33="ü"),2,IF(AND(D32="ü",D33&lt;&gt;"ü"),1,IF(AND(D32&lt;&gt;"ü",D33="ü"),1,0)))</f>
        <v>0</v>
      </c>
      <c r="E34" s="10"/>
      <c r="F34" s="32">
        <f>IF(H34=2,"*Sept 85, reached number 24","")</f>
      </c>
      <c r="G34" s="33"/>
      <c r="H34" s="17">
        <f>IF(AND(H32="ü",H33="ü"),2,IF(AND(H32="ü",H33&lt;&gt;"ü"),1,IF(AND(H32&lt;&gt;"ü",H33="ü"),1,0)))</f>
        <v>0</v>
      </c>
      <c r="I34" s="10"/>
      <c r="J34" s="32">
        <f>IF(L34=2,"*Jan 91, reached number 22","")</f>
      </c>
      <c r="K34" s="33"/>
      <c r="L34" s="17">
        <f>IF(AND(L32="ü",L33="ü"),2,IF(AND(L32="ü",L33&lt;&gt;"ü"),1,IF(AND(L32&lt;&gt;"ü",L33="ü"),1,0)))</f>
        <v>0</v>
      </c>
      <c r="M34" s="10"/>
      <c r="N34" s="32">
        <f>IF(P34=2,"*April 78, reached number 19","")</f>
      </c>
      <c r="O34" s="33"/>
      <c r="P34" s="17">
        <f>IF(AND(P32="ü",P33="ü"),2,IF(AND(P32="ü",P33&lt;&gt;"ü"),1,IF(AND(P32&lt;&gt;"ü",P33="ü"),1,0)))</f>
        <v>0</v>
      </c>
      <c r="Q34" s="10"/>
      <c r="R34" s="4"/>
      <c r="S34" s="4"/>
    </row>
    <row r="35" spans="1:19" ht="90" customHeight="1">
      <c r="A35" s="10"/>
      <c r="C35" s="10"/>
      <c r="D35" s="12"/>
      <c r="E35" s="10"/>
      <c r="G35" s="10"/>
      <c r="H35" s="12"/>
      <c r="I35" s="10"/>
      <c r="K35" s="10"/>
      <c r="L35" s="12"/>
      <c r="M35" s="10"/>
      <c r="O35" s="10"/>
      <c r="P35" s="12"/>
      <c r="Q35" s="10"/>
      <c r="R35" s="4"/>
      <c r="S35" s="4"/>
    </row>
    <row r="36" spans="1:19" ht="12.75">
      <c r="A36" s="16" t="s">
        <v>1</v>
      </c>
      <c r="B36" s="25"/>
      <c r="C36" s="25"/>
      <c r="D36" s="7">
        <f>IF(OR(B36="Shakespear's Sister",B36="shakespears sister"),"ü",IF(B36="","","û"))</f>
      </c>
      <c r="E36" s="16" t="s">
        <v>1</v>
      </c>
      <c r="F36" s="25"/>
      <c r="G36" s="25"/>
      <c r="H36" s="7">
        <f>IF(OR(F36="softcell",F36="soft cell"),"ü",IF(F36="","","û"))</f>
      </c>
      <c r="I36" s="16" t="s">
        <v>1</v>
      </c>
      <c r="J36" s="25"/>
      <c r="K36" s="25"/>
      <c r="L36" s="7">
        <f>IF(J36="Blancmange","ü",IF(J36="","","û"))</f>
      </c>
      <c r="M36" s="16" t="s">
        <v>1</v>
      </c>
      <c r="N36" s="25"/>
      <c r="O36" s="25"/>
      <c r="P36" s="7">
        <f>IF(OR(N36="The Art Of Noise",N36="Art Of Noise"),"ü",IF(N36="","","û"))</f>
      </c>
      <c r="Q36" s="10"/>
      <c r="R36" s="4"/>
      <c r="S36" s="4"/>
    </row>
    <row r="37" spans="1:19" ht="12.75">
      <c r="A37" s="16" t="s">
        <v>0</v>
      </c>
      <c r="B37" s="24"/>
      <c r="C37" s="24"/>
      <c r="D37" s="7">
        <f>IF(B37="You're History","ü",IF(B37="","","û"))</f>
      </c>
      <c r="E37" s="16" t="s">
        <v>0</v>
      </c>
      <c r="F37" s="24"/>
      <c r="G37" s="24"/>
      <c r="H37" s="7">
        <f>IF(F37="torch","ü",IF(F37="","","û"))</f>
      </c>
      <c r="I37" s="16" t="s">
        <v>0</v>
      </c>
      <c r="J37" s="24"/>
      <c r="K37" s="24"/>
      <c r="L37" s="7">
        <f>IF(J37="Don't Tell Me","ü",IF(J37="","","û"))</f>
      </c>
      <c r="M37" s="16" t="s">
        <v>0</v>
      </c>
      <c r="N37" s="24"/>
      <c r="O37" s="24"/>
      <c r="P37" s="7">
        <f>IF(OR(N37="Close (To The Edit)",N37="close to the edit"),"ü",IF(N37="","","û"))</f>
      </c>
      <c r="Q37" s="10"/>
      <c r="R37" s="4"/>
      <c r="S37" s="4"/>
    </row>
    <row r="38" spans="1:19" ht="12.75">
      <c r="A38" s="10"/>
      <c r="B38" s="32">
        <f>IF(D38=2,"*July 89, reached number 7","")</f>
      </c>
      <c r="C38" s="33"/>
      <c r="D38" s="17">
        <f>IF(AND(D36="ü",D37="ü"),2,IF(AND(D36="ü",D37&lt;&gt;"ü"),1,IF(AND(D36&lt;&gt;"ü",D37="ü"),1,0)))</f>
        <v>0</v>
      </c>
      <c r="E38" s="10"/>
      <c r="F38" s="32">
        <f>IF(H38=2,"*May 82, reached number 2","")</f>
      </c>
      <c r="G38" s="33"/>
      <c r="H38" s="17">
        <f>IF(AND(H36="ü",H37="ü"),2,IF(AND(H36="ü",H37&lt;&gt;"ü"),1,IF(AND(H36&lt;&gt;"ü",H37="ü"),1,0)))</f>
        <v>0</v>
      </c>
      <c r="I38" s="10"/>
      <c r="J38" s="32">
        <f>IF(L38=2,"*Apr 84, reached number 8","")</f>
      </c>
      <c r="K38" s="33"/>
      <c r="L38" s="17">
        <f>IF(AND(L36="ü",L37="ü"),2,IF(AND(L36="ü",L37&lt;&gt;"ü"),1,IF(AND(L36&lt;&gt;"ü",L37="ü"),1,0)))</f>
        <v>0</v>
      </c>
      <c r="M38" s="10"/>
      <c r="N38" s="32">
        <f>IF(P38=2,"*Nov 84, reached number 8","")</f>
      </c>
      <c r="O38" s="33"/>
      <c r="P38" s="17">
        <f>IF(AND(P36="ü",P37="ü"),2,IF(AND(P36="ü",P37&lt;&gt;"ü"),1,IF(AND(P36&lt;&gt;"ü",P37="ü"),1,0)))</f>
        <v>0</v>
      </c>
      <c r="Q38" s="10"/>
      <c r="R38" s="4"/>
      <c r="S38" s="4"/>
    </row>
    <row r="39" spans="1:19" ht="12.75">
      <c r="A39" s="13">
        <f>SUM(D6:P6,D10:P10,D14:P14,D18:P18,D22:P22,D26:P26,D30:P30,D34:P34,D38:P38)</f>
        <v>0</v>
      </c>
      <c r="B39" s="13"/>
      <c r="C39" s="13"/>
      <c r="D39" s="14"/>
      <c r="E39" s="13"/>
      <c r="F39" s="13"/>
      <c r="G39" s="13"/>
      <c r="H39" s="14"/>
      <c r="I39" s="13"/>
      <c r="J39" s="13"/>
      <c r="K39" s="13"/>
      <c r="L39" s="14"/>
      <c r="M39" s="13"/>
      <c r="N39" s="13"/>
      <c r="O39" s="13"/>
      <c r="P39" s="15"/>
      <c r="Q39" s="10"/>
      <c r="R39" s="4"/>
      <c r="S39" s="4"/>
    </row>
    <row r="40" spans="1:19" s="2" customFormat="1" ht="27.75" customHeight="1">
      <c r="A40" s="28" t="s">
        <v>4</v>
      </c>
      <c r="B40" s="29"/>
      <c r="C40" s="29"/>
      <c r="D40" s="29"/>
      <c r="E40" s="29"/>
      <c r="F40" s="29"/>
      <c r="G40" s="29"/>
      <c r="H40" s="29"/>
      <c r="I40" s="29"/>
      <c r="J40" s="29"/>
      <c r="K40" s="5"/>
      <c r="L40" s="6"/>
      <c r="M40" s="5"/>
      <c r="N40" s="5"/>
      <c r="O40" s="5"/>
      <c r="P40" s="20"/>
      <c r="Q40" s="5"/>
      <c r="R40" s="5"/>
      <c r="S40" s="5"/>
    </row>
    <row r="41" spans="1:19" ht="12.75">
      <c r="A41" s="4"/>
      <c r="B41" s="4"/>
      <c r="C41" s="4"/>
      <c r="D41" s="8"/>
      <c r="E41" s="4"/>
      <c r="F41" s="4"/>
      <c r="G41" s="4"/>
      <c r="H41" s="8"/>
      <c r="I41" s="4"/>
      <c r="J41" s="4"/>
      <c r="K41" s="4"/>
      <c r="L41" s="8"/>
      <c r="M41" s="4"/>
      <c r="N41" s="4"/>
      <c r="O41" s="4"/>
      <c r="P41" s="3"/>
      <c r="Q41" s="4"/>
      <c r="R41" s="4"/>
      <c r="S41" s="4"/>
    </row>
    <row r="42" spans="1:19" ht="12.75">
      <c r="A42" s="4"/>
      <c r="B42" s="4"/>
      <c r="C42" s="4"/>
      <c r="D42" s="8"/>
      <c r="E42" s="4"/>
      <c r="F42" s="4"/>
      <c r="G42" s="4"/>
      <c r="H42" s="8"/>
      <c r="I42" s="4"/>
      <c r="J42" s="4"/>
      <c r="K42" s="4"/>
      <c r="L42" s="8"/>
      <c r="M42" s="4"/>
      <c r="N42" s="4"/>
      <c r="O42" s="4"/>
      <c r="P42" s="3"/>
      <c r="Q42" s="4"/>
      <c r="R42" s="4"/>
      <c r="S42" s="4"/>
    </row>
    <row r="43" spans="1:19" ht="12.75">
      <c r="A43" s="4"/>
      <c r="B43" s="4"/>
      <c r="C43" s="4"/>
      <c r="D43" s="8"/>
      <c r="E43" s="4"/>
      <c r="F43" s="4"/>
      <c r="G43" s="4"/>
      <c r="H43" s="8"/>
      <c r="I43" s="4"/>
      <c r="J43" s="4"/>
      <c r="K43" s="4"/>
      <c r="L43" s="8"/>
      <c r="M43" s="4"/>
      <c r="N43" s="4"/>
      <c r="O43" s="4"/>
      <c r="P43" s="3"/>
      <c r="Q43" s="4"/>
      <c r="R43" s="4"/>
      <c r="S43" s="4"/>
    </row>
    <row r="44" spans="1:19" ht="12.75">
      <c r="A44" s="4"/>
      <c r="B44" s="4"/>
      <c r="C44" s="4"/>
      <c r="D44" s="8"/>
      <c r="E44" s="4"/>
      <c r="F44" s="4"/>
      <c r="G44" s="4"/>
      <c r="H44" s="8"/>
      <c r="I44" s="4"/>
      <c r="J44" s="4"/>
      <c r="K44" s="4"/>
      <c r="L44" s="8"/>
      <c r="M44" s="4"/>
      <c r="N44" s="4"/>
      <c r="O44" s="4"/>
      <c r="P44" s="3"/>
      <c r="Q44" s="4"/>
      <c r="R44" s="4"/>
      <c r="S44" s="4"/>
    </row>
    <row r="45" spans="1:19" ht="12.75">
      <c r="A45" s="4"/>
      <c r="B45" s="4"/>
      <c r="C45" s="4"/>
      <c r="D45" s="8"/>
      <c r="E45" s="4"/>
      <c r="F45" s="4"/>
      <c r="G45" s="4"/>
      <c r="H45" s="8"/>
      <c r="I45" s="4"/>
      <c r="J45" s="4"/>
      <c r="K45" s="4"/>
      <c r="L45" s="8"/>
      <c r="M45" s="4"/>
      <c r="N45" s="4"/>
      <c r="O45" s="4"/>
      <c r="P45" s="3"/>
      <c r="Q45" s="4"/>
      <c r="R45" s="4"/>
      <c r="S45" s="4"/>
    </row>
    <row r="46" spans="1:19" ht="12.75">
      <c r="A46" s="4"/>
      <c r="B46" s="4"/>
      <c r="C46" s="4"/>
      <c r="D46" s="8"/>
      <c r="E46" s="4"/>
      <c r="F46" s="4"/>
      <c r="G46" s="4"/>
      <c r="H46" s="8"/>
      <c r="I46" s="4"/>
      <c r="J46" s="4"/>
      <c r="K46" s="4"/>
      <c r="L46" s="8"/>
      <c r="M46" s="4"/>
      <c r="N46" s="4"/>
      <c r="O46" s="4"/>
      <c r="P46" s="3"/>
      <c r="Q46" s="4"/>
      <c r="R46" s="4"/>
      <c r="S46" s="4"/>
    </row>
    <row r="47" spans="1:19" ht="12.75">
      <c r="A47" s="4"/>
      <c r="B47" s="4"/>
      <c r="C47" s="4"/>
      <c r="D47" s="8"/>
      <c r="E47" s="4"/>
      <c r="F47" s="4"/>
      <c r="G47" s="4"/>
      <c r="H47" s="8"/>
      <c r="I47" s="4"/>
      <c r="J47" s="4"/>
      <c r="K47" s="4"/>
      <c r="L47" s="8"/>
      <c r="M47" s="4"/>
      <c r="N47" s="4"/>
      <c r="O47" s="4"/>
      <c r="P47" s="3"/>
      <c r="Q47" s="4"/>
      <c r="R47" s="4"/>
      <c r="S47" s="4"/>
    </row>
  </sheetData>
  <sheetProtection password="C60C" sheet="1" objects="1" scenarios="1"/>
  <mergeCells count="111">
    <mergeCell ref="B38:C38"/>
    <mergeCell ref="A40:J40"/>
    <mergeCell ref="K1:M1"/>
    <mergeCell ref="C1:I1"/>
    <mergeCell ref="B30:C30"/>
    <mergeCell ref="B34:C34"/>
    <mergeCell ref="B22:C22"/>
    <mergeCell ref="B26:C26"/>
    <mergeCell ref="F18:G18"/>
    <mergeCell ref="J18:K18"/>
    <mergeCell ref="N34:O34"/>
    <mergeCell ref="N38:O38"/>
    <mergeCell ref="J38:K38"/>
    <mergeCell ref="F38:G38"/>
    <mergeCell ref="F34:G34"/>
    <mergeCell ref="J34:K34"/>
    <mergeCell ref="N26:O26"/>
    <mergeCell ref="N30:O30"/>
    <mergeCell ref="J30:K30"/>
    <mergeCell ref="F30:G30"/>
    <mergeCell ref="F26:G26"/>
    <mergeCell ref="J26:K26"/>
    <mergeCell ref="N18:O18"/>
    <mergeCell ref="N22:O22"/>
    <mergeCell ref="J22:K22"/>
    <mergeCell ref="F22:G22"/>
    <mergeCell ref="N14:O14"/>
    <mergeCell ref="J14:K14"/>
    <mergeCell ref="F14:G14"/>
    <mergeCell ref="B14:C14"/>
    <mergeCell ref="B10:C10"/>
    <mergeCell ref="F10:G10"/>
    <mergeCell ref="J10:K10"/>
    <mergeCell ref="N10:O10"/>
    <mergeCell ref="B6:C6"/>
    <mergeCell ref="F6:G6"/>
    <mergeCell ref="J6:K6"/>
    <mergeCell ref="J24:K24"/>
    <mergeCell ref="F20:G20"/>
    <mergeCell ref="F12:G12"/>
    <mergeCell ref="J16:K16"/>
    <mergeCell ref="J17:K17"/>
    <mergeCell ref="B18:C18"/>
    <mergeCell ref="F13:G13"/>
    <mergeCell ref="J25:K25"/>
    <mergeCell ref="N24:O24"/>
    <mergeCell ref="N25:O25"/>
    <mergeCell ref="N20:O20"/>
    <mergeCell ref="J20:K20"/>
    <mergeCell ref="N6:O6"/>
    <mergeCell ref="B24:C24"/>
    <mergeCell ref="B25:C25"/>
    <mergeCell ref="F24:G24"/>
    <mergeCell ref="F25:G25"/>
    <mergeCell ref="B21:C21"/>
    <mergeCell ref="F21:G21"/>
    <mergeCell ref="J21:K21"/>
    <mergeCell ref="N21:O21"/>
    <mergeCell ref="B20:C20"/>
    <mergeCell ref="N16:O16"/>
    <mergeCell ref="N17:O17"/>
    <mergeCell ref="B16:C16"/>
    <mergeCell ref="B17:C17"/>
    <mergeCell ref="F16:G16"/>
    <mergeCell ref="F17:G17"/>
    <mergeCell ref="B12:C12"/>
    <mergeCell ref="B13:C13"/>
    <mergeCell ref="N12:O12"/>
    <mergeCell ref="N13:O13"/>
    <mergeCell ref="J12:K12"/>
    <mergeCell ref="J13:K13"/>
    <mergeCell ref="J8:K8"/>
    <mergeCell ref="J9:K9"/>
    <mergeCell ref="N8:O8"/>
    <mergeCell ref="N9:O9"/>
    <mergeCell ref="B8:C8"/>
    <mergeCell ref="B9:C9"/>
    <mergeCell ref="F8:G8"/>
    <mergeCell ref="F9:G9"/>
    <mergeCell ref="J4:K4"/>
    <mergeCell ref="J5:K5"/>
    <mergeCell ref="N4:O4"/>
    <mergeCell ref="N5:O5"/>
    <mergeCell ref="B4:C4"/>
    <mergeCell ref="B5:C5"/>
    <mergeCell ref="F4:G4"/>
    <mergeCell ref="F5:G5"/>
    <mergeCell ref="B28:C28"/>
    <mergeCell ref="F28:G28"/>
    <mergeCell ref="J28:K28"/>
    <mergeCell ref="N28:O28"/>
    <mergeCell ref="B29:C29"/>
    <mergeCell ref="F29:G29"/>
    <mergeCell ref="J29:K29"/>
    <mergeCell ref="N29:O29"/>
    <mergeCell ref="B32:C32"/>
    <mergeCell ref="F32:G32"/>
    <mergeCell ref="J32:K32"/>
    <mergeCell ref="N32:O32"/>
    <mergeCell ref="B33:C33"/>
    <mergeCell ref="F33:G33"/>
    <mergeCell ref="J33:K33"/>
    <mergeCell ref="N33:O33"/>
    <mergeCell ref="B36:C36"/>
    <mergeCell ref="F36:G36"/>
    <mergeCell ref="J36:K36"/>
    <mergeCell ref="N36:O36"/>
    <mergeCell ref="B37:C37"/>
    <mergeCell ref="F37:G37"/>
    <mergeCell ref="J37:K37"/>
    <mergeCell ref="N37:O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http://www.lfenn.co.uk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7" Single Covers Quiz</dc:title>
  <dc:subject/>
  <dc:creator>Laurence Fenn</dc:creator>
  <cp:keywords/>
  <dc:description>lfenn@easynet.co.uk
</dc:description>
  <cp:lastModifiedBy>Laurence</cp:lastModifiedBy>
  <dcterms:created xsi:type="dcterms:W3CDTF">2003-09-05T13:14:44Z</dcterms:created>
  <dcterms:modified xsi:type="dcterms:W3CDTF">2003-12-11T20:22:39Z</dcterms:modified>
  <cp:category/>
  <cp:version/>
  <cp:contentType/>
  <cp:contentStatus/>
</cp:coreProperties>
</file>